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filterPrivacy="1"/>
  <xr:revisionPtr revIDLastSave="0" documentId="8_{4882EB98-7196-6044-AD2D-8E242FA13447}" xr6:coauthVersionLast="45" xr6:coauthVersionMax="45" xr10:uidLastSave="{00000000-0000-0000-0000-000000000000}"/>
  <bookViews>
    <workbookView xWindow="7620" yWindow="460" windowWidth="20720" windowHeight="13880" xr2:uid="{00000000-000D-0000-FFFF-FFFF00000000}"/>
  </bookViews>
  <sheets>
    <sheet name="Event Overview" sheetId="1" r:id="rId1"/>
    <sheet name="Budget" sheetId="2" r:id="rId2"/>
  </sheets>
  <definedNames>
    <definedName name="_xlnm.Print_Area" localSheetId="1">Budget!$B$2:$K$35</definedName>
    <definedName name="_xlnm.Print_Area" localSheetId="0">'Event Overview'!$B$2:$I$16</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7" i="2" l="1"/>
  <c r="D42" i="2"/>
  <c r="D43" i="2"/>
  <c r="D40" i="2"/>
  <c r="F39" i="2" s="1"/>
  <c r="D38" i="2"/>
  <c r="F37" i="2"/>
  <c r="F38" i="2"/>
  <c r="K35" i="2"/>
  <c r="G4" i="2" s="1"/>
  <c r="G35" i="2"/>
  <c r="C35" i="2"/>
  <c r="G5" i="2" l="1"/>
  <c r="K34" i="2" s="1"/>
  <c r="H2" i="2" l="1"/>
  <c r="H5" i="2"/>
  <c r="H4" i="2" l="1"/>
</calcChain>
</file>

<file path=xl/sharedStrings.xml><?xml version="1.0" encoding="utf-8"?>
<sst xmlns="http://schemas.openxmlformats.org/spreadsheetml/2006/main" count="74" uniqueCount="63">
  <si>
    <t>Event Name:</t>
  </si>
  <si>
    <t>Baylor Organization:</t>
  </si>
  <si>
    <t>Projected Attendance:</t>
  </si>
  <si>
    <t>Date and Time:</t>
  </si>
  <si>
    <t>Location:</t>
  </si>
  <si>
    <t>Philanthropy:</t>
  </si>
  <si>
    <t>Philanthropic Impact:</t>
  </si>
  <si>
    <t>Event Overview:</t>
  </si>
  <si>
    <t>Allocation Requested</t>
  </si>
  <si>
    <t>Total Contribution</t>
  </si>
  <si>
    <t>Total Expenses</t>
  </si>
  <si>
    <t>Advertising Expenses</t>
  </si>
  <si>
    <t>Event Expenses</t>
  </si>
  <si>
    <t>Contributions</t>
  </si>
  <si>
    <t>Item</t>
  </si>
  <si>
    <t>Cost</t>
  </si>
  <si>
    <t>Quantity 
if Given</t>
  </si>
  <si>
    <t>Quantity if Given</t>
  </si>
  <si>
    <t>Organization Contribution</t>
  </si>
  <si>
    <t>Total</t>
  </si>
  <si>
    <t>Chili Cook Off &amp; Bed Races</t>
  </si>
  <si>
    <t>Chi Omega and Alpha Tau Omega</t>
  </si>
  <si>
    <t>November 12, 2021 from 6-8pm</t>
  </si>
  <si>
    <t>Fountain Mall</t>
  </si>
  <si>
    <t>Make-A-Wish and CoHOPE</t>
  </si>
  <si>
    <t>Bales of Hay</t>
  </si>
  <si>
    <t>Tents- 20x30</t>
  </si>
  <si>
    <t>TMS Leasing</t>
  </si>
  <si>
    <t>L&amp;G Sound</t>
  </si>
  <si>
    <t>Jason's Deli- Cups of Chili</t>
  </si>
  <si>
    <t>Astro Jump- Inflatable Obstacle Courses</t>
  </si>
  <si>
    <t>WISH and HOPE Light Up Metal Letters</t>
  </si>
  <si>
    <t>Nightlight Donuts</t>
  </si>
  <si>
    <t>Bottles of Water</t>
  </si>
  <si>
    <t>Prize Money</t>
  </si>
  <si>
    <t>Judges Gifts</t>
  </si>
  <si>
    <t>Tent Permit Fee</t>
  </si>
  <si>
    <t>Make-A-Wish Board Supplies</t>
  </si>
  <si>
    <t>Police</t>
  </si>
  <si>
    <t>CenTex Lighting</t>
  </si>
  <si>
    <t>3 stringers, 4 suppots</t>
  </si>
  <si>
    <t>Billboards</t>
  </si>
  <si>
    <t>Banner</t>
  </si>
  <si>
    <t>Red Jump Suits</t>
  </si>
  <si>
    <t>Water Barrels</t>
  </si>
  <si>
    <t>Miscellaneous Event Expenses</t>
  </si>
  <si>
    <t>8 letters</t>
  </si>
  <si>
    <t>Panhellenic</t>
  </si>
  <si>
    <t>IFC</t>
  </si>
  <si>
    <t>Baylor Activities Council</t>
  </si>
  <si>
    <t>Chili's Gift Certificates</t>
  </si>
  <si>
    <t>TopGolf Coupons- 20 $10, 20 Free mini golf, 6 Koozies</t>
  </si>
  <si>
    <t>Barefoot Gift Cards</t>
  </si>
  <si>
    <t>H-E-B 10 $10 gift cards</t>
  </si>
  <si>
    <t>Tiff's Treats- 15 dozen cookies</t>
  </si>
  <si>
    <t xml:space="preserve">Make-A-Wish strives to support and bring hope to children with critical illnesses by granting wishes for them. They focus on finding children's passions and allowing their one true wish to come true. CoHOPE serves youth and adults world-wide to promote health, provide educational support, and overall well-being. It was founded after a former ATO at Baylor, Coho Menk, to honor the ways that he served people around the world. </t>
  </si>
  <si>
    <t>1,000 people (400 Members and 600 Non-Members)</t>
  </si>
  <si>
    <t>Chili Cook-Off is a competition divided into a Greek and Individual division where teams of 5 people can create the best chili to be judged. All teams will prepare their chili and bring it to Fountain Mall for judging that evening. Bed Races will be happening concurrently and will allow teams of 5 to race with the bed and run through an obstacle course in a bracket-style competition. Winners from both Bed Races and Chili Cook-Off will receive prizes.</t>
  </si>
  <si>
    <t>800 cups</t>
  </si>
  <si>
    <t>Non-Member</t>
  </si>
  <si>
    <t>Htea-O</t>
  </si>
  <si>
    <t>MemberT-Shirts</t>
  </si>
  <si>
    <t>[SA 69-16 Chili Cook Off and Bed Races]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</si>
</sst>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i/>
      <sz val="8"/>
      <color theme="0"/>
      <name val="Calibri"/>
      <family val="2"/>
      <scheme val="minor"/>
    </font>
    <font>
      <b/>
      <sz val="11"/>
      <color rgb="FFFF0000"/>
      <name val="Calibri"/>
      <family val="2"/>
      <scheme val="minor"/>
    </font>
    <font>
      <b/>
      <sz val="18"/>
      <color theme="1"/>
      <name val="Calibri"/>
      <family val="2"/>
      <scheme val="minor"/>
    </font>
  </fonts>
  <fills count="7">
    <fill>
      <patternFill patternType="none"/>
    </fill>
    <fill>
      <patternFill patternType="gray125"/>
    </fill>
    <fill>
      <patternFill patternType="solid">
        <fgColor theme="4"/>
      </patternFill>
    </fill>
    <fill>
      <patternFill patternType="solid">
        <fgColor theme="6" tint="0.59999389629810485"/>
        <bgColor indexed="65"/>
      </patternFill>
    </fill>
    <fill>
      <patternFill patternType="solid">
        <fgColor rgb="FFFFFF00"/>
        <bgColor indexed="64"/>
      </patternFill>
    </fill>
    <fill>
      <patternFill patternType="solid">
        <fgColor theme="6" tint="0.79998168889431442"/>
        <bgColor indexed="65"/>
      </patternFill>
    </fill>
    <fill>
      <patternFill patternType="solid">
        <fgColor rgb="FFEDEDED"/>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cellStyleXfs>
  <cellXfs count="62">
    <xf numFmtId="0" fontId="0" fillId="0" borderId="0" xfId="0"/>
    <xf numFmtId="0" fontId="0" fillId="0" borderId="0" xfId="0" applyProtection="1">
      <protection locked="0"/>
    </xf>
    <xf numFmtId="0" fontId="2" fillId="4" borderId="7" xfId="0" applyFont="1" applyFill="1" applyBorder="1" applyProtection="1">
      <protection locked="0"/>
    </xf>
    <xf numFmtId="7" fontId="0" fillId="4" borderId="8" xfId="2" applyNumberFormat="1" applyFont="1" applyFill="1" applyBorder="1" applyProtection="1">
      <protection locked="0"/>
    </xf>
    <xf numFmtId="0" fontId="2" fillId="0" borderId="0" xfId="0" applyFont="1" applyProtection="1">
      <protection locked="0"/>
    </xf>
    <xf numFmtId="0" fontId="0" fillId="0" borderId="9" xfId="0" applyBorder="1" applyProtection="1">
      <protection locked="0"/>
    </xf>
    <xf numFmtId="0" fontId="0" fillId="0" borderId="11" xfId="0" applyBorder="1" applyProtection="1">
      <protection locked="0"/>
    </xf>
    <xf numFmtId="0" fontId="3" fillId="2" borderId="2" xfId="3" applyFont="1" applyBorder="1" applyAlignment="1" applyProtection="1">
      <alignment horizontal="center"/>
      <protection locked="0"/>
    </xf>
    <xf numFmtId="0" fontId="3" fillId="2" borderId="1" xfId="3" applyFont="1" applyBorder="1" applyAlignment="1" applyProtection="1">
      <alignment horizontal="center"/>
      <protection locked="0"/>
    </xf>
    <xf numFmtId="0" fontId="6" fillId="2" borderId="6" xfId="3" applyFont="1" applyBorder="1" applyAlignment="1" applyProtection="1">
      <alignment horizontal="center" wrapText="1"/>
      <protection locked="0"/>
    </xf>
    <xf numFmtId="0" fontId="0" fillId="0" borderId="0" xfId="0" applyAlignment="1" applyProtection="1">
      <alignment horizontal="center"/>
      <protection locked="0"/>
    </xf>
    <xf numFmtId="0" fontId="3" fillId="2" borderId="6" xfId="3" applyFont="1" applyBorder="1" applyAlignment="1" applyProtection="1">
      <alignment horizontal="center"/>
      <protection locked="0"/>
    </xf>
    <xf numFmtId="0" fontId="0" fillId="0" borderId="13" xfId="0" applyBorder="1" applyProtection="1">
      <protection locked="0"/>
    </xf>
    <xf numFmtId="7" fontId="0" fillId="0" borderId="0" xfId="2" applyNumberFormat="1" applyFont="1" applyBorder="1" applyProtection="1">
      <protection locked="0"/>
    </xf>
    <xf numFmtId="0" fontId="0" fillId="0" borderId="14" xfId="0" applyBorder="1" applyProtection="1">
      <protection locked="0"/>
    </xf>
    <xf numFmtId="7" fontId="0" fillId="0" borderId="14" xfId="2" applyNumberFormat="1" applyFont="1" applyBorder="1" applyProtection="1">
      <protection locked="0"/>
    </xf>
    <xf numFmtId="0" fontId="0" fillId="0" borderId="2" xfId="0" applyBorder="1" applyProtection="1">
      <protection locked="0"/>
    </xf>
    <xf numFmtId="7" fontId="0" fillId="0" borderId="1" xfId="2" applyNumberFormat="1" applyFont="1" applyBorder="1" applyProtection="1">
      <protection locked="0"/>
    </xf>
    <xf numFmtId="0" fontId="0" fillId="0" borderId="6" xfId="0" applyBorder="1" applyProtection="1">
      <protection locked="0"/>
    </xf>
    <xf numFmtId="0" fontId="5" fillId="0" borderId="15" xfId="0" applyFont="1" applyBorder="1" applyAlignment="1" applyProtection="1">
      <alignment horizontal="right"/>
      <protection locked="0"/>
    </xf>
    <xf numFmtId="0" fontId="2" fillId="0" borderId="15" xfId="0" applyFont="1" applyBorder="1" applyProtection="1">
      <protection locked="0"/>
    </xf>
    <xf numFmtId="10" fontId="1" fillId="3" borderId="0" xfId="4" applyNumberFormat="1" applyBorder="1" applyProtection="1"/>
    <xf numFmtId="10" fontId="0" fillId="0" borderId="0" xfId="1" applyNumberFormat="1" applyFont="1" applyProtection="1"/>
    <xf numFmtId="7" fontId="0" fillId="0" borderId="10" xfId="2" applyNumberFormat="1" applyFont="1" applyBorder="1" applyProtection="1"/>
    <xf numFmtId="7" fontId="0" fillId="0" borderId="12" xfId="2" applyNumberFormat="1" applyFont="1" applyBorder="1" applyProtection="1"/>
    <xf numFmtId="7" fontId="2" fillId="0" borderId="15" xfId="2" applyNumberFormat="1" applyFont="1" applyBorder="1" applyProtection="1"/>
    <xf numFmtId="0" fontId="1" fillId="5" borderId="16" xfId="5" applyBorder="1" applyAlignment="1">
      <alignment horizontal="right"/>
    </xf>
    <xf numFmtId="0" fontId="1" fillId="5" borderId="16" xfId="5" applyBorder="1"/>
    <xf numFmtId="0" fontId="1" fillId="5" borderId="10" xfId="5" applyBorder="1"/>
    <xf numFmtId="0" fontId="1" fillId="5" borderId="0" xfId="5" applyBorder="1" applyAlignment="1">
      <alignment horizontal="right"/>
    </xf>
    <xf numFmtId="0" fontId="1" fillId="5" borderId="0" xfId="5" applyBorder="1"/>
    <xf numFmtId="0" fontId="1" fillId="5" borderId="17" xfId="5" applyBorder="1"/>
    <xf numFmtId="0" fontId="1" fillId="5" borderId="18" xfId="5" applyBorder="1"/>
    <xf numFmtId="0" fontId="1" fillId="6" borderId="17" xfId="5" applyFill="1" applyBorder="1"/>
    <xf numFmtId="0" fontId="1" fillId="6" borderId="0" xfId="5" applyFill="1" applyBorder="1"/>
    <xf numFmtId="0" fontId="3" fillId="2" borderId="19" xfId="3" applyFont="1" applyBorder="1" applyAlignment="1">
      <alignment horizontal="right"/>
    </xf>
    <xf numFmtId="0" fontId="3" fillId="2" borderId="20" xfId="3" applyFont="1" applyBorder="1" applyAlignment="1">
      <alignment horizontal="right"/>
    </xf>
    <xf numFmtId="7" fontId="0" fillId="0" borderId="6" xfId="2" applyNumberFormat="1" applyFont="1" applyBorder="1" applyProtection="1">
      <protection locked="0"/>
    </xf>
    <xf numFmtId="0" fontId="5" fillId="0" borderId="22" xfId="0" applyFont="1" applyBorder="1" applyAlignment="1" applyProtection="1">
      <alignment horizontal="right"/>
      <protection locked="0"/>
    </xf>
    <xf numFmtId="7" fontId="2" fillId="0" borderId="22" xfId="2" applyNumberFormat="1" applyFont="1" applyBorder="1" applyProtection="1"/>
    <xf numFmtId="0" fontId="7" fillId="0" borderId="0" xfId="0" applyFont="1" applyProtection="1">
      <protection locked="0"/>
    </xf>
    <xf numFmtId="7" fontId="7" fillId="0" borderId="0" xfId="2" applyNumberFormat="1" applyFont="1" applyBorder="1" applyProtection="1"/>
    <xf numFmtId="0" fontId="0" fillId="0" borderId="0" xfId="0" applyBorder="1" applyProtection="1">
      <protection locked="0"/>
    </xf>
    <xf numFmtId="7" fontId="0" fillId="0" borderId="0" xfId="0" applyNumberFormat="1" applyProtection="1">
      <protection locked="0"/>
    </xf>
    <xf numFmtId="8" fontId="0" fillId="0" borderId="0" xfId="0" applyNumberFormat="1" applyProtection="1">
      <protection locked="0"/>
    </xf>
    <xf numFmtId="0" fontId="0" fillId="4" borderId="13" xfId="0" applyFill="1" applyBorder="1" applyProtection="1">
      <protection locked="0"/>
    </xf>
    <xf numFmtId="7" fontId="0" fillId="4" borderId="0" xfId="2" applyNumberFormat="1" applyFont="1" applyFill="1" applyBorder="1" applyProtection="1">
      <protection locked="0"/>
    </xf>
    <xf numFmtId="0" fontId="0" fillId="4" borderId="14" xfId="0" applyFill="1" applyBorder="1" applyProtection="1">
      <protection locked="0"/>
    </xf>
    <xf numFmtId="0" fontId="0" fillId="0" borderId="13" xfId="0" applyFill="1" applyBorder="1" applyProtection="1">
      <protection locked="0"/>
    </xf>
    <xf numFmtId="7" fontId="0" fillId="0" borderId="0" xfId="2" applyNumberFormat="1" applyFont="1" applyFill="1" applyBorder="1" applyProtection="1">
      <protection locked="0"/>
    </xf>
    <xf numFmtId="0" fontId="0" fillId="0" borderId="14" xfId="0" applyFill="1" applyBorder="1" applyProtection="1">
      <protection locked="0"/>
    </xf>
    <xf numFmtId="0" fontId="3" fillId="2" borderId="20" xfId="3" applyFont="1" applyBorder="1" applyAlignment="1">
      <alignment horizontal="right" vertical="center"/>
    </xf>
    <xf numFmtId="0" fontId="3" fillId="2" borderId="21" xfId="3" applyFont="1" applyBorder="1" applyAlignment="1">
      <alignment horizontal="right"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1" fillId="5" borderId="0" xfId="5" applyBorder="1" applyAlignment="1">
      <alignment horizontal="center" wrapText="1"/>
    </xf>
    <xf numFmtId="0" fontId="1" fillId="5" borderId="17" xfId="5" applyBorder="1" applyAlignment="1">
      <alignment horizontal="center" wrapText="1"/>
    </xf>
    <xf numFmtId="0" fontId="1" fillId="5" borderId="18" xfId="5" applyBorder="1" applyAlignment="1">
      <alignment horizontal="center" wrapText="1"/>
    </xf>
    <xf numFmtId="0" fontId="1" fillId="5" borderId="12" xfId="5" applyBorder="1" applyAlignment="1">
      <alignment horizontal="center" wrapText="1"/>
    </xf>
    <xf numFmtId="0" fontId="3" fillId="2" borderId="3" xfId="3" applyFont="1" applyBorder="1" applyAlignment="1" applyProtection="1">
      <alignment horizontal="center"/>
      <protection locked="0"/>
    </xf>
    <xf numFmtId="0" fontId="3" fillId="2" borderId="4" xfId="3" applyFont="1" applyBorder="1" applyAlignment="1" applyProtection="1">
      <alignment horizontal="center"/>
      <protection locked="0"/>
    </xf>
    <xf numFmtId="0" fontId="3" fillId="2" borderId="5" xfId="3" applyFont="1" applyBorder="1" applyAlignment="1" applyProtection="1">
      <alignment horizontal="center"/>
      <protection locked="0"/>
    </xf>
  </cellXfs>
  <cellStyles count="6">
    <cellStyle name="20% - Accent3" xfId="5" builtinId="38"/>
    <cellStyle name="40% - Accent3" xfId="4" builtinId="39"/>
    <cellStyle name="Accent1" xfId="3" builtinId="29"/>
    <cellStyle name="Comma" xfId="2" builtinId="3"/>
    <cellStyle name="Normal" xfId="0" builtinId="0"/>
    <cellStyle name="Percent" xfId="1" builtinId="5"/>
  </cellStyles>
  <dxfs count="3">
    <dxf>
      <font>
        <color rgb="FF9C0006"/>
      </font>
      <fill>
        <patternFill>
          <fgColor rgb="FFFF0000"/>
          <bgColor rgb="FFFFC7CE"/>
        </patternFill>
      </fill>
    </dxf>
    <dxf>
      <font>
        <color rgb="FF9E6500"/>
      </font>
      <fill>
        <patternFill>
          <bgColor rgb="FFFFFD9C"/>
        </patternFill>
      </fill>
    </dxf>
    <dxf>
      <font>
        <color theme="9" tint="-0.499984740745262"/>
      </font>
      <fill>
        <patternFill>
          <bgColor rgb="FFC6EFCE"/>
        </patternFill>
      </fill>
    </dxf>
  </dxfs>
  <tableStyles count="0" defaultTableStyle="TableStyleMedium2" defaultPivotStyle="PivotStyleLight16"/>
  <colors>
    <mruColors>
      <color rgb="FFEDEDED"/>
      <color rgb="FFF7F7F7"/>
      <color rgb="FFFFC7CE"/>
      <color rgb="FF9C0006"/>
      <color rgb="FFFFFD9C"/>
      <color rgb="FFFFEB9C"/>
      <color rgb="FF9E6500"/>
      <color rgb="FF9C6500"/>
      <color rgb="FFC6EFCE"/>
      <color rgb="FF5DF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6"/>
  <sheetViews>
    <sheetView showGridLines="0" tabSelected="1" zoomScale="130" zoomScaleNormal="130" workbookViewId="0">
      <selection activeCell="B2" sqref="B2:I3"/>
    </sheetView>
  </sheetViews>
  <sheetFormatPr baseColWidth="10" defaultColWidth="8.83203125" defaultRowHeight="15" x14ac:dyDescent="0.2"/>
  <cols>
    <col min="2" max="2" width="21.1640625" customWidth="1"/>
    <col min="3" max="3" width="2.5" customWidth="1"/>
  </cols>
  <sheetData>
    <row r="2" spans="2:9" x14ac:dyDescent="0.2">
      <c r="B2" s="53" t="s">
        <v>62</v>
      </c>
      <c r="C2" s="53"/>
      <c r="D2" s="53"/>
      <c r="E2" s="53"/>
      <c r="F2" s="53"/>
      <c r="G2" s="53"/>
      <c r="H2" s="53"/>
      <c r="I2" s="53"/>
    </row>
    <row r="3" spans="2:9" ht="16" thickBot="1" x14ac:dyDescent="0.25">
      <c r="B3" s="54"/>
      <c r="C3" s="54"/>
      <c r="D3" s="54"/>
      <c r="E3" s="54"/>
      <c r="F3" s="54"/>
      <c r="G3" s="54"/>
      <c r="H3" s="54"/>
      <c r="I3" s="54"/>
    </row>
    <row r="4" spans="2:9" ht="20.25" customHeight="1" x14ac:dyDescent="0.2">
      <c r="B4" s="35" t="s">
        <v>0</v>
      </c>
      <c r="C4" s="26"/>
      <c r="D4" s="27" t="s">
        <v>20</v>
      </c>
      <c r="E4" s="27"/>
      <c r="F4" s="27"/>
      <c r="G4" s="27"/>
      <c r="H4" s="27"/>
      <c r="I4" s="28"/>
    </row>
    <row r="5" spans="2:9" ht="20.25" customHeight="1" x14ac:dyDescent="0.2">
      <c r="B5" s="36" t="s">
        <v>1</v>
      </c>
      <c r="C5" s="29"/>
      <c r="D5" s="30" t="s">
        <v>21</v>
      </c>
      <c r="E5" s="30"/>
      <c r="F5" s="30"/>
      <c r="G5" s="30"/>
      <c r="H5" s="30"/>
      <c r="I5" s="31"/>
    </row>
    <row r="6" spans="2:9" ht="20.25" customHeight="1" x14ac:dyDescent="0.2">
      <c r="B6" s="36" t="s">
        <v>2</v>
      </c>
      <c r="C6" s="29"/>
      <c r="D6" s="30" t="s">
        <v>56</v>
      </c>
      <c r="E6" s="30"/>
      <c r="F6" s="30"/>
      <c r="G6" s="30"/>
      <c r="H6" s="30"/>
      <c r="I6" s="31"/>
    </row>
    <row r="7" spans="2:9" ht="20.25" customHeight="1" x14ac:dyDescent="0.2">
      <c r="B7" s="36" t="s">
        <v>3</v>
      </c>
      <c r="C7" s="29"/>
      <c r="D7" s="30" t="s">
        <v>22</v>
      </c>
      <c r="E7" s="30"/>
      <c r="F7" s="30"/>
      <c r="G7" s="30"/>
      <c r="H7" s="30"/>
      <c r="I7" s="31"/>
    </row>
    <row r="8" spans="2:9" ht="20.25" customHeight="1" x14ac:dyDescent="0.2">
      <c r="B8" s="36" t="s">
        <v>4</v>
      </c>
      <c r="C8" s="29"/>
      <c r="D8" s="30" t="s">
        <v>23</v>
      </c>
      <c r="E8" s="30"/>
      <c r="F8" s="30"/>
      <c r="G8" s="30"/>
      <c r="H8" s="34"/>
      <c r="I8" s="31"/>
    </row>
    <row r="9" spans="2:9" ht="20.25" customHeight="1" x14ac:dyDescent="0.2">
      <c r="B9" s="36" t="s">
        <v>5</v>
      </c>
      <c r="C9" s="29"/>
      <c r="D9" s="30" t="s">
        <v>24</v>
      </c>
      <c r="E9" s="30"/>
      <c r="F9" s="30"/>
      <c r="G9" s="30"/>
      <c r="H9" s="30"/>
      <c r="I9" s="33"/>
    </row>
    <row r="10" spans="2:9" ht="112" customHeight="1" x14ac:dyDescent="0.2">
      <c r="B10" s="36" t="s">
        <v>6</v>
      </c>
      <c r="C10" s="29"/>
      <c r="D10" s="55" t="s">
        <v>55</v>
      </c>
      <c r="E10" s="55"/>
      <c r="F10" s="55"/>
      <c r="G10" s="55"/>
      <c r="H10" s="55"/>
      <c r="I10" s="56"/>
    </row>
    <row r="11" spans="2:9" x14ac:dyDescent="0.2">
      <c r="B11" s="51" t="s">
        <v>7</v>
      </c>
      <c r="C11" s="29"/>
      <c r="D11" s="30"/>
      <c r="E11" s="30"/>
      <c r="F11" s="30"/>
      <c r="G11" s="30"/>
      <c r="H11" s="30"/>
      <c r="I11" s="31"/>
    </row>
    <row r="12" spans="2:9" x14ac:dyDescent="0.2">
      <c r="B12" s="51"/>
      <c r="C12" s="30"/>
      <c r="D12" s="55" t="s">
        <v>57</v>
      </c>
      <c r="E12" s="55"/>
      <c r="F12" s="55"/>
      <c r="G12" s="55"/>
      <c r="H12" s="55"/>
      <c r="I12" s="56"/>
    </row>
    <row r="13" spans="2:9" x14ac:dyDescent="0.2">
      <c r="B13" s="51"/>
      <c r="C13" s="30"/>
      <c r="D13" s="55"/>
      <c r="E13" s="55"/>
      <c r="F13" s="55"/>
      <c r="G13" s="55"/>
      <c r="H13" s="55"/>
      <c r="I13" s="56"/>
    </row>
    <row r="14" spans="2:9" x14ac:dyDescent="0.2">
      <c r="B14" s="51"/>
      <c r="C14" s="30"/>
      <c r="D14" s="55"/>
      <c r="E14" s="55"/>
      <c r="F14" s="55"/>
      <c r="G14" s="55"/>
      <c r="H14" s="55"/>
      <c r="I14" s="56"/>
    </row>
    <row r="15" spans="2:9" x14ac:dyDescent="0.2">
      <c r="B15" s="51"/>
      <c r="C15" s="30"/>
      <c r="D15" s="55"/>
      <c r="E15" s="55"/>
      <c r="F15" s="55"/>
      <c r="G15" s="55"/>
      <c r="H15" s="55"/>
      <c r="I15" s="56"/>
    </row>
    <row r="16" spans="2:9" ht="72.75" customHeight="1" thickBot="1" x14ac:dyDescent="0.25">
      <c r="B16" s="52"/>
      <c r="C16" s="32"/>
      <c r="D16" s="57"/>
      <c r="E16" s="57"/>
      <c r="F16" s="57"/>
      <c r="G16" s="57"/>
      <c r="H16" s="57"/>
      <c r="I16" s="58"/>
    </row>
  </sheetData>
  <mergeCells count="4">
    <mergeCell ref="B11:B16"/>
    <mergeCell ref="B2:I3"/>
    <mergeCell ref="D10:I10"/>
    <mergeCell ref="D12:I16"/>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43"/>
  <sheetViews>
    <sheetView showGridLines="0" workbookViewId="0">
      <selection activeCell="F7" sqref="F7:H7"/>
    </sheetView>
  </sheetViews>
  <sheetFormatPr baseColWidth="10" defaultColWidth="9.1640625" defaultRowHeight="15" x14ac:dyDescent="0.2"/>
  <cols>
    <col min="1" max="1" width="3.1640625" style="1" customWidth="1"/>
    <col min="2" max="2" width="20.1640625" style="1" bestFit="1" customWidth="1"/>
    <col min="3" max="3" width="20.5" style="1" bestFit="1" customWidth="1"/>
    <col min="4" max="4" width="9" style="1" customWidth="1"/>
    <col min="5" max="5" width="2.83203125" style="1" customWidth="1"/>
    <col min="6" max="6" width="43.6640625" style="1" bestFit="1" customWidth="1"/>
    <col min="7" max="7" width="20.1640625" style="1" customWidth="1"/>
    <col min="8" max="8" width="10.1640625" style="1" customWidth="1"/>
    <col min="9" max="9" width="2.83203125" style="1" customWidth="1"/>
    <col min="10" max="10" width="24.5" style="1" customWidth="1"/>
    <col min="11" max="11" width="20.1640625" style="1" customWidth="1"/>
    <col min="12" max="12" width="2.5" style="1" customWidth="1"/>
    <col min="13" max="13" width="36.83203125" style="1" customWidth="1"/>
    <col min="14" max="15" width="10.6640625" style="1" bestFit="1" customWidth="1"/>
    <col min="16" max="16384" width="9.1640625" style="1"/>
  </cols>
  <sheetData>
    <row r="1" spans="2:16" ht="16" thickBot="1" x14ac:dyDescent="0.25"/>
    <row r="2" spans="2:16" ht="16" thickBot="1" x14ac:dyDescent="0.25">
      <c r="F2" s="2" t="s">
        <v>8</v>
      </c>
      <c r="G2" s="3">
        <v>5500</v>
      </c>
      <c r="H2" s="21">
        <f>IFERROR(+G2/G5," ")</f>
        <v>0.21899429061975781</v>
      </c>
    </row>
    <row r="3" spans="2:16" ht="16" thickBot="1" x14ac:dyDescent="0.25">
      <c r="F3" s="4"/>
      <c r="H3"/>
    </row>
    <row r="4" spans="2:16" x14ac:dyDescent="0.2">
      <c r="F4" s="5" t="s">
        <v>9</v>
      </c>
      <c r="G4" s="23">
        <f>G2+K35</f>
        <v>13904.32</v>
      </c>
      <c r="H4" s="22">
        <f>IFERROR(+G4/G5," ")</f>
        <v>0.55363030817274739</v>
      </c>
    </row>
    <row r="5" spans="2:16" ht="16" thickBot="1" x14ac:dyDescent="0.25">
      <c r="F5" s="6" t="s">
        <v>10</v>
      </c>
      <c r="G5" s="24">
        <f>+G35+C35</f>
        <v>25114.81</v>
      </c>
      <c r="H5" s="22">
        <f>IFERROR(+G5/G5," ")</f>
        <v>1</v>
      </c>
    </row>
    <row r="7" spans="2:16" x14ac:dyDescent="0.2">
      <c r="B7" s="59" t="s">
        <v>11</v>
      </c>
      <c r="C7" s="60"/>
      <c r="D7" s="61"/>
      <c r="F7" s="59" t="s">
        <v>12</v>
      </c>
      <c r="G7" s="60"/>
      <c r="H7" s="61"/>
      <c r="J7" s="59" t="s">
        <v>13</v>
      </c>
      <c r="K7" s="61"/>
    </row>
    <row r="8" spans="2:16" ht="25" x14ac:dyDescent="0.2">
      <c r="B8" s="7" t="s">
        <v>14</v>
      </c>
      <c r="C8" s="8" t="s">
        <v>15</v>
      </c>
      <c r="D8" s="9" t="s">
        <v>16</v>
      </c>
      <c r="E8" s="10"/>
      <c r="F8" s="7" t="s">
        <v>14</v>
      </c>
      <c r="G8" s="8" t="s">
        <v>15</v>
      </c>
      <c r="H8" s="9" t="s">
        <v>17</v>
      </c>
      <c r="I8" s="10"/>
      <c r="J8" s="7" t="s">
        <v>14</v>
      </c>
      <c r="K8" s="11" t="s">
        <v>15</v>
      </c>
    </row>
    <row r="9" spans="2:16" x14ac:dyDescent="0.2">
      <c r="B9" s="12" t="s">
        <v>41</v>
      </c>
      <c r="C9" s="13">
        <v>216</v>
      </c>
      <c r="D9" s="14">
        <v>3</v>
      </c>
      <c r="F9" s="45" t="s">
        <v>25</v>
      </c>
      <c r="G9" s="46">
        <v>1200</v>
      </c>
      <c r="H9" s="47">
        <v>400</v>
      </c>
      <c r="J9" s="12" t="s">
        <v>47</v>
      </c>
      <c r="K9" s="15">
        <v>1499.32</v>
      </c>
    </row>
    <row r="10" spans="2:16" x14ac:dyDescent="0.2">
      <c r="B10" s="12" t="s">
        <v>42</v>
      </c>
      <c r="C10" s="13">
        <v>110</v>
      </c>
      <c r="D10" s="14">
        <v>1</v>
      </c>
      <c r="F10" s="12" t="s">
        <v>26</v>
      </c>
      <c r="G10" s="13">
        <v>800</v>
      </c>
      <c r="H10" s="14">
        <v>2</v>
      </c>
      <c r="J10" s="12" t="s">
        <v>48</v>
      </c>
      <c r="K10" s="15">
        <v>750</v>
      </c>
      <c r="O10" s="44"/>
      <c r="P10" s="44"/>
    </row>
    <row r="11" spans="2:16" x14ac:dyDescent="0.2">
      <c r="B11" s="12"/>
      <c r="C11" s="13"/>
      <c r="D11" s="14"/>
      <c r="F11" s="12" t="s">
        <v>27</v>
      </c>
      <c r="G11" s="13">
        <v>1100</v>
      </c>
      <c r="H11" s="14"/>
      <c r="J11" s="12" t="s">
        <v>49</v>
      </c>
      <c r="K11" s="15">
        <v>5000</v>
      </c>
      <c r="M11" s="43"/>
    </row>
    <row r="12" spans="2:16" x14ac:dyDescent="0.2">
      <c r="B12" s="12"/>
      <c r="C12" s="13"/>
      <c r="D12" s="14"/>
      <c r="F12" s="12" t="s">
        <v>28</v>
      </c>
      <c r="G12" s="13">
        <v>2000</v>
      </c>
      <c r="H12" s="14"/>
      <c r="J12" s="12" t="s">
        <v>50</v>
      </c>
      <c r="K12" s="15">
        <v>25</v>
      </c>
    </row>
    <row r="13" spans="2:16" x14ac:dyDescent="0.2">
      <c r="B13" s="12"/>
      <c r="C13" s="13"/>
      <c r="D13" s="14"/>
      <c r="F13" s="45" t="s">
        <v>29</v>
      </c>
      <c r="G13" s="46">
        <v>3025.56</v>
      </c>
      <c r="H13" s="47" t="s">
        <v>58</v>
      </c>
      <c r="J13" s="12" t="s">
        <v>51</v>
      </c>
      <c r="K13" s="15">
        <v>310</v>
      </c>
    </row>
    <row r="14" spans="2:16" x14ac:dyDescent="0.2">
      <c r="B14" s="12"/>
      <c r="C14" s="13"/>
      <c r="D14" s="14"/>
      <c r="F14" s="12" t="s">
        <v>30</v>
      </c>
      <c r="G14" s="13">
        <v>1482.51</v>
      </c>
      <c r="H14" s="14">
        <v>2</v>
      </c>
      <c r="J14" s="12" t="s">
        <v>52</v>
      </c>
      <c r="K14" s="15">
        <v>375</v>
      </c>
      <c r="N14" s="43"/>
    </row>
    <row r="15" spans="2:16" x14ac:dyDescent="0.2">
      <c r="B15" s="12"/>
      <c r="C15" s="13"/>
      <c r="D15" s="14"/>
      <c r="F15" s="48" t="s">
        <v>61</v>
      </c>
      <c r="G15" s="49">
        <v>7516.88</v>
      </c>
      <c r="H15" s="50">
        <v>400</v>
      </c>
      <c r="J15" s="12" t="s">
        <v>54</v>
      </c>
      <c r="K15" s="15">
        <v>270</v>
      </c>
    </row>
    <row r="16" spans="2:16" x14ac:dyDescent="0.2">
      <c r="B16" s="12"/>
      <c r="C16" s="13"/>
      <c r="D16" s="14"/>
      <c r="F16" s="45" t="s">
        <v>31</v>
      </c>
      <c r="G16" s="46">
        <v>449</v>
      </c>
      <c r="H16" s="47" t="s">
        <v>46</v>
      </c>
      <c r="J16" s="12" t="s">
        <v>53</v>
      </c>
      <c r="K16" s="15">
        <v>100</v>
      </c>
    </row>
    <row r="17" spans="2:14" x14ac:dyDescent="0.2">
      <c r="B17" s="12"/>
      <c r="C17" s="13"/>
      <c r="D17" s="14"/>
      <c r="F17" s="45" t="s">
        <v>32</v>
      </c>
      <c r="G17" s="46">
        <v>675</v>
      </c>
      <c r="H17" s="47">
        <v>324</v>
      </c>
      <c r="J17" s="12" t="s">
        <v>60</v>
      </c>
      <c r="K17" s="15">
        <v>75</v>
      </c>
      <c r="N17" s="43"/>
    </row>
    <row r="18" spans="2:14" x14ac:dyDescent="0.2">
      <c r="B18" s="12"/>
      <c r="C18" s="13"/>
      <c r="D18" s="14"/>
      <c r="F18" s="45" t="s">
        <v>33</v>
      </c>
      <c r="G18" s="46">
        <v>70</v>
      </c>
      <c r="H18" s="47">
        <v>765</v>
      </c>
      <c r="J18" s="12"/>
      <c r="K18" s="15"/>
    </row>
    <row r="19" spans="2:14" x14ac:dyDescent="0.2">
      <c r="B19" s="12"/>
      <c r="C19" s="13"/>
      <c r="D19" s="14"/>
      <c r="F19" s="12" t="s">
        <v>34</v>
      </c>
      <c r="G19" s="13">
        <v>250</v>
      </c>
      <c r="H19" s="14"/>
      <c r="J19" s="12"/>
      <c r="K19" s="15"/>
    </row>
    <row r="20" spans="2:14" x14ac:dyDescent="0.2">
      <c r="B20" s="12"/>
      <c r="C20" s="13"/>
      <c r="D20" s="14"/>
      <c r="F20" s="12" t="s">
        <v>35</v>
      </c>
      <c r="G20" s="13">
        <v>150</v>
      </c>
      <c r="H20" s="14"/>
      <c r="J20" s="12"/>
      <c r="K20" s="15"/>
    </row>
    <row r="21" spans="2:14" x14ac:dyDescent="0.2">
      <c r="B21" s="12"/>
      <c r="C21" s="13"/>
      <c r="D21" s="14"/>
      <c r="F21" s="12" t="s">
        <v>36</v>
      </c>
      <c r="G21" s="13">
        <v>50</v>
      </c>
      <c r="H21" s="14"/>
      <c r="J21" s="12"/>
      <c r="K21" s="15"/>
    </row>
    <row r="22" spans="2:14" x14ac:dyDescent="0.2">
      <c r="B22" s="12"/>
      <c r="C22" s="13"/>
      <c r="D22" s="14"/>
      <c r="F22" s="12" t="s">
        <v>59</v>
      </c>
      <c r="G22" s="13">
        <v>2736.56</v>
      </c>
      <c r="H22" s="14">
        <v>210</v>
      </c>
      <c r="J22" s="12"/>
      <c r="K22" s="15"/>
    </row>
    <row r="23" spans="2:14" x14ac:dyDescent="0.2">
      <c r="B23" s="12"/>
      <c r="C23" s="13"/>
      <c r="D23" s="14"/>
      <c r="F23" s="12" t="s">
        <v>37</v>
      </c>
      <c r="G23" s="13">
        <v>100</v>
      </c>
      <c r="H23" s="14"/>
      <c r="J23" s="12"/>
      <c r="K23" s="15"/>
      <c r="N23" s="43"/>
    </row>
    <row r="24" spans="2:14" x14ac:dyDescent="0.2">
      <c r="B24" s="12"/>
      <c r="C24" s="13"/>
      <c r="D24" s="14"/>
      <c r="F24" s="12" t="s">
        <v>38</v>
      </c>
      <c r="G24" s="13">
        <v>720</v>
      </c>
      <c r="H24" s="14"/>
      <c r="J24" s="12"/>
      <c r="K24" s="15"/>
    </row>
    <row r="25" spans="2:14" x14ac:dyDescent="0.2">
      <c r="B25" s="12"/>
      <c r="C25" s="13"/>
      <c r="D25" s="14"/>
      <c r="F25" s="12" t="s">
        <v>39</v>
      </c>
      <c r="G25" s="13">
        <v>740</v>
      </c>
      <c r="H25" s="14" t="s">
        <v>40</v>
      </c>
      <c r="J25" s="16"/>
      <c r="K25" s="37"/>
      <c r="N25" s="43"/>
    </row>
    <row r="26" spans="2:14" x14ac:dyDescent="0.2">
      <c r="B26" s="12"/>
      <c r="C26" s="13"/>
      <c r="D26" s="14"/>
      <c r="F26" s="12" t="s">
        <v>43</v>
      </c>
      <c r="G26" s="13">
        <v>200</v>
      </c>
      <c r="H26" s="14"/>
      <c r="J26" s="42"/>
      <c r="K26" s="13"/>
    </row>
    <row r="27" spans="2:14" x14ac:dyDescent="0.2">
      <c r="B27" s="12"/>
      <c r="C27" s="13"/>
      <c r="D27" s="14"/>
      <c r="F27" s="12" t="s">
        <v>50</v>
      </c>
      <c r="G27" s="13">
        <v>25</v>
      </c>
      <c r="H27" s="14"/>
      <c r="J27" s="42"/>
      <c r="K27" s="13"/>
    </row>
    <row r="28" spans="2:14" x14ac:dyDescent="0.2">
      <c r="B28" s="12"/>
      <c r="C28" s="13"/>
      <c r="D28" s="14"/>
      <c r="F28" s="12" t="s">
        <v>51</v>
      </c>
      <c r="G28" s="13">
        <v>310</v>
      </c>
      <c r="H28" s="14"/>
      <c r="J28" s="42"/>
      <c r="K28" s="13"/>
    </row>
    <row r="29" spans="2:14" x14ac:dyDescent="0.2">
      <c r="B29" s="12"/>
      <c r="C29" s="13"/>
      <c r="D29" s="14"/>
      <c r="F29" s="12" t="s">
        <v>52</v>
      </c>
      <c r="G29" s="13">
        <v>375</v>
      </c>
      <c r="H29" s="14"/>
      <c r="J29" s="42"/>
      <c r="K29" s="13"/>
      <c r="M29" s="1">
        <v>7260</v>
      </c>
    </row>
    <row r="30" spans="2:14" x14ac:dyDescent="0.2">
      <c r="B30" s="12"/>
      <c r="C30" s="13"/>
      <c r="D30" s="14"/>
      <c r="F30" s="12" t="s">
        <v>54</v>
      </c>
      <c r="G30" s="13">
        <v>270</v>
      </c>
      <c r="H30" s="14"/>
      <c r="J30" s="42"/>
      <c r="K30" s="13"/>
      <c r="M30" s="1">
        <v>3000</v>
      </c>
    </row>
    <row r="31" spans="2:14" x14ac:dyDescent="0.2">
      <c r="B31" s="12"/>
      <c r="C31" s="13"/>
      <c r="D31" s="14"/>
      <c r="F31" s="12" t="s">
        <v>53</v>
      </c>
      <c r="G31" s="13">
        <v>100</v>
      </c>
      <c r="H31" s="14"/>
      <c r="J31" s="42"/>
      <c r="K31" s="13"/>
    </row>
    <row r="32" spans="2:14" x14ac:dyDescent="0.2">
      <c r="B32" s="12"/>
      <c r="C32" s="13"/>
      <c r="D32" s="14"/>
      <c r="F32" s="12" t="s">
        <v>44</v>
      </c>
      <c r="G32" s="13">
        <v>43.3</v>
      </c>
      <c r="H32" s="14"/>
      <c r="J32" s="42"/>
      <c r="K32" s="13"/>
    </row>
    <row r="33" spans="2:11" x14ac:dyDescent="0.2">
      <c r="B33" s="12"/>
      <c r="C33" s="13"/>
      <c r="D33" s="14"/>
      <c r="F33" s="16" t="s">
        <v>45</v>
      </c>
      <c r="G33" s="17">
        <v>400</v>
      </c>
      <c r="H33" s="14"/>
      <c r="J33" s="42"/>
      <c r="K33" s="13"/>
    </row>
    <row r="34" spans="2:11" x14ac:dyDescent="0.2">
      <c r="B34" s="16"/>
      <c r="C34" s="17"/>
      <c r="D34" s="18"/>
      <c r="H34" s="18"/>
      <c r="J34" s="40" t="s">
        <v>18</v>
      </c>
      <c r="K34" s="41">
        <f>+G5-G2-SUM(K9:K25)</f>
        <v>11210.490000000002</v>
      </c>
    </row>
    <row r="35" spans="2:11" ht="16" thickBot="1" x14ac:dyDescent="0.25">
      <c r="B35" s="19" t="s">
        <v>19</v>
      </c>
      <c r="C35" s="25">
        <f>SUM(C9:C34)</f>
        <v>326</v>
      </c>
      <c r="D35" s="20"/>
      <c r="E35" s="4"/>
      <c r="F35" s="19" t="s">
        <v>19</v>
      </c>
      <c r="G35" s="25">
        <f>SUM(G9:G33)</f>
        <v>24788.81</v>
      </c>
      <c r="H35" s="20"/>
      <c r="I35" s="4"/>
      <c r="J35" s="38" t="s">
        <v>19</v>
      </c>
      <c r="K35" s="39">
        <f>SUM(K9:K25)</f>
        <v>8404.32</v>
      </c>
    </row>
    <row r="36" spans="2:11" ht="16" thickTop="1" x14ac:dyDescent="0.2"/>
    <row r="37" spans="2:11" x14ac:dyDescent="0.2">
      <c r="F37" s="1">
        <f>30*25</f>
        <v>750</v>
      </c>
      <c r="G37" s="1">
        <f>SUM(F37:F39,D42:D43)</f>
        <v>7145.4400000000005</v>
      </c>
    </row>
    <row r="38" spans="2:11" x14ac:dyDescent="0.2">
      <c r="D38" s="43">
        <f>G22/H22</f>
        <v>13.031238095238095</v>
      </c>
      <c r="F38" s="1">
        <f>25*32</f>
        <v>800</v>
      </c>
    </row>
    <row r="39" spans="2:11" x14ac:dyDescent="0.2">
      <c r="D39" s="1">
        <v>16</v>
      </c>
      <c r="F39" s="43">
        <f>D40*H22</f>
        <v>623.44000000000005</v>
      </c>
    </row>
    <row r="40" spans="2:11" x14ac:dyDescent="0.2">
      <c r="D40" s="43">
        <f>D39-D38</f>
        <v>2.9687619047619052</v>
      </c>
      <c r="F40" s="1">
        <v>5000</v>
      </c>
      <c r="G40" s="43"/>
    </row>
    <row r="41" spans="2:11" x14ac:dyDescent="0.2">
      <c r="F41" s="1">
        <v>46000</v>
      </c>
      <c r="G41" s="43"/>
    </row>
    <row r="42" spans="2:11" x14ac:dyDescent="0.2">
      <c r="D42" s="1">
        <f>800 * 5</f>
        <v>4000</v>
      </c>
    </row>
    <row r="43" spans="2:11" x14ac:dyDescent="0.2">
      <c r="D43" s="1">
        <f>3*324</f>
        <v>972</v>
      </c>
      <c r="F43" s="43"/>
    </row>
  </sheetData>
  <mergeCells count="3">
    <mergeCell ref="B7:D7"/>
    <mergeCell ref="F7:H7"/>
    <mergeCell ref="J7:K7"/>
  </mergeCells>
  <conditionalFormatting sqref="H2">
    <cfRule type="cellIs" dxfId="2" priority="1" operator="lessThan">
      <formula>0.39999999999999</formula>
    </cfRule>
    <cfRule type="cellIs" dxfId="1" priority="2" operator="between">
      <formula>0.4</formula>
      <formula>0.499999999999</formula>
    </cfRule>
    <cfRule type="cellIs" dxfId="0" priority="3" operator="greaterThan">
      <formula>0.5</formula>
    </cfRule>
  </conditionalFormatting>
  <pageMargins left="0.7" right="0.7" top="0.75" bottom="0.75" header="0.3" footer="0.3"/>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Event Overview</vt:lpstr>
      <vt:lpstr>Budget</vt:lpstr>
      <vt:lpstr>Budget!Print_Area</vt:lpstr>
      <vt:lpstr>'Event 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2021-11-09T19:40:24Z</dcterms:modified>
  <cp:category/>
  <cp:contentStatus/>
</cp:coreProperties>
</file>